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'Sheet2'!$A$1:$J$24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<sst xmlns="http://schemas.openxmlformats.org/spreadsheetml/2006/main" count="32" uniqueCount="32">
  <si>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</si>
  <si>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</si>
  <si>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</si>
  <si>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</si>
  <si>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</si>
  <si>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</si>
  <si>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</si>
  <si>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</si>
  <si>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</si>
  <si>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</si>
  <si>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</si>
  <si>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</si>
  <si>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</si>
  <si>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</si>
  <si>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</si>
  <si>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</si>
  <si>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</si>
  <si>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</si>
  <si>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</si>
  <si>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</si>
  <si>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</si>
  <si>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</si>
  <si>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</si>
  <si>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</si>
  <si>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</si>
  <si>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</si>
  <si>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</si>
  <si>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</si>
  <si>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</si>
  <si>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</si>
  <si>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AUGUST 2021 FORMULA</t>
  </si>
  <si>
    <t xml:space="preserve">TOTAL VALOARE CONTRACT AUGUST-DECEMBRIE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</si>
</sst>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75" zoomScalePageLayoutView="0" workbookViewId="0" topLeftCell="A1">
      <selection activeCell="B21" sqref="B21:B24"/>
    </sheetView>
  </sheetViews>
  <sheetFormatPr defaultColWidth="9.140625" defaultRowHeight="12.75"/>
  <cols>
    <col min="1" max="1" width="10.8515625" style="15" customWidth="1"/>
    <col min="2" max="2" width="52.00390625" style="15" customWidth="1"/>
    <col min="3" max="3" width="19.421875" style="15" customWidth="1"/>
    <col min="4" max="4" width="18.140625" style="16" customWidth="1"/>
    <col min="5" max="5" width="22.421875" style="16" customWidth="1"/>
    <col min="6" max="6" width="17.421875" style="16" customWidth="1"/>
    <col min="7" max="7" width="17.00390625" style="16" customWidth="1"/>
    <col min="8" max="8" width="22.28125" style="16" customWidth="1"/>
    <col min="9" max="9" width="20.57421875" style="29" customWidth="1"/>
    <col min="10" max="10" width="18.7109375" style="15" hidden="1" customWidth="1"/>
    <col min="11" max="16384" width="9.140625" style="15" customWidth="1"/>
  </cols>
  <sheetData>
    <row r="1" ht="21" customHeight="1">
      <c r="A1" s="10"/>
    </row>
    <row r="2" spans="1:8" ht="19.5">
      <c r="A2" s="1" t="s">
        <v>25</v>
      </c>
      <c r="B2" s="1"/>
      <c r="C2" s="1"/>
      <c r="D2" s="2"/>
      <c r="E2" s="2"/>
      <c r="F2" s="2"/>
      <c r="G2" s="2"/>
      <c r="H2" s="2"/>
    </row>
    <row r="3" spans="1:8" ht="19.5">
      <c r="A3" s="1" t="s">
        <v>26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2" t="s">
        <v>23</v>
      </c>
      <c r="D5" s="43"/>
      <c r="E5" s="42" t="s">
        <v>24</v>
      </c>
      <c r="F5" s="43"/>
      <c r="I5" s="30"/>
    </row>
    <row r="6" spans="1:10" ht="120" customHeight="1">
      <c r="A6" s="35" t="s">
        <v>0</v>
      </c>
      <c r="B6" s="36" t="s">
        <v>1</v>
      </c>
      <c r="C6" s="37" t="s">
        <v>2</v>
      </c>
      <c r="D6" s="37" t="s">
        <v>3</v>
      </c>
      <c r="E6" s="37" t="s">
        <v>6</v>
      </c>
      <c r="F6" s="37" t="s">
        <v>4</v>
      </c>
      <c r="G6" s="37" t="s">
        <v>7</v>
      </c>
      <c r="H6" s="37" t="s">
        <v>14</v>
      </c>
      <c r="I6" s="38" t="s">
        <v>31</v>
      </c>
      <c r="J6" s="39" t="s">
        <v>30</v>
      </c>
    </row>
    <row r="7" spans="1:10" ht="44.25" customHeight="1">
      <c r="A7" s="5">
        <v>1</v>
      </c>
      <c r="B7" s="25" t="s">
        <v>8</v>
      </c>
      <c r="C7" s="19">
        <v>45.71</v>
      </c>
      <c r="D7" s="19">
        <f aca="true" t="shared" si="0" ref="D7:D14">C7*$C$18</f>
        <v>13320.730739234583</v>
      </c>
      <c r="E7" s="19">
        <v>0</v>
      </c>
      <c r="F7" s="19">
        <v>0</v>
      </c>
      <c r="G7" s="19">
        <f>C7+E7</f>
        <v>45.71</v>
      </c>
      <c r="H7" s="19">
        <f>G7*$I$18</f>
        <v>14800.81193248287</v>
      </c>
      <c r="I7" s="40">
        <f aca="true" t="shared" si="1" ref="I7:I14">ROUND(H7,2)</f>
        <v>14800.81</v>
      </c>
      <c r="J7" s="40">
        <f>I7*$J$16/$I$15</f>
        <v>4140.407236129033</v>
      </c>
    </row>
    <row r="8" spans="1:10" ht="56.25" customHeight="1">
      <c r="A8" s="5">
        <v>2</v>
      </c>
      <c r="B8" s="26" t="s">
        <v>9</v>
      </c>
      <c r="C8" s="19">
        <v>17.64</v>
      </c>
      <c r="D8" s="19">
        <f t="shared" si="0"/>
        <v>5140.618907024678</v>
      </c>
      <c r="E8" s="19">
        <v>0</v>
      </c>
      <c r="F8" s="19">
        <v>0</v>
      </c>
      <c r="G8" s="19">
        <f aca="true" t="shared" si="2" ref="G8:G14">C8+E8</f>
        <v>17.64</v>
      </c>
      <c r="H8" s="19">
        <f aca="true" t="shared" si="3" ref="H8:H14">G8*$I$18</f>
        <v>5711.798785582976</v>
      </c>
      <c r="I8" s="40">
        <f t="shared" si="1"/>
        <v>5711.8</v>
      </c>
      <c r="J8" s="40">
        <f aca="true" t="shared" si="4" ref="J8:J14">I8*$J$16/$I$15</f>
        <v>1597.8299870967744</v>
      </c>
    </row>
    <row r="9" spans="1:10" ht="51" customHeight="1">
      <c r="A9" s="5">
        <v>3</v>
      </c>
      <c r="B9" s="26" t="s">
        <v>10</v>
      </c>
      <c r="C9" s="19">
        <v>20.28</v>
      </c>
      <c r="D9" s="19">
        <f t="shared" si="0"/>
        <v>5909.963233246059</v>
      </c>
      <c r="E9" s="19">
        <v>0</v>
      </c>
      <c r="F9" s="19">
        <v>0</v>
      </c>
      <c r="G9" s="19">
        <f t="shared" si="2"/>
        <v>20.28</v>
      </c>
      <c r="H9" s="19">
        <f t="shared" si="3"/>
        <v>6566.625814717843</v>
      </c>
      <c r="I9" s="40">
        <f t="shared" si="1"/>
        <v>6566.63</v>
      </c>
      <c r="J9" s="40">
        <f t="shared" si="4"/>
        <v>1836.9617858064519</v>
      </c>
    </row>
    <row r="10" spans="1:10" ht="48" customHeight="1">
      <c r="A10" s="5">
        <v>4</v>
      </c>
      <c r="B10" s="27" t="s">
        <v>11</v>
      </c>
      <c r="C10" s="19">
        <v>31.64</v>
      </c>
      <c r="D10" s="19">
        <f t="shared" si="0"/>
        <v>9220.475182441089</v>
      </c>
      <c r="E10" s="19">
        <v>0</v>
      </c>
      <c r="F10" s="19">
        <v>0</v>
      </c>
      <c r="G10" s="19">
        <f t="shared" si="2"/>
        <v>31.64</v>
      </c>
      <c r="H10" s="19">
        <f t="shared" si="3"/>
        <v>10244.972424934544</v>
      </c>
      <c r="I10" s="40">
        <f t="shared" si="1"/>
        <v>10244.97</v>
      </c>
      <c r="J10" s="40">
        <f t="shared" si="4"/>
        <v>2865.947736774194</v>
      </c>
    </row>
    <row r="11" spans="1:10" ht="56.25" customHeight="1">
      <c r="A11" s="5">
        <v>5</v>
      </c>
      <c r="B11" s="34" t="s">
        <v>27</v>
      </c>
      <c r="C11" s="19">
        <v>16.71</v>
      </c>
      <c r="D11" s="19">
        <f t="shared" si="0"/>
        <v>4869.599883014874</v>
      </c>
      <c r="E11" s="19">
        <v>0</v>
      </c>
      <c r="F11" s="19">
        <v>0</v>
      </c>
      <c r="G11" s="19">
        <f t="shared" si="2"/>
        <v>16.71</v>
      </c>
      <c r="H11" s="19">
        <f t="shared" si="3"/>
        <v>5410.666536683193</v>
      </c>
      <c r="I11" s="40">
        <f t="shared" si="1"/>
        <v>5410.67</v>
      </c>
      <c r="J11" s="40">
        <f t="shared" si="4"/>
        <v>1513.5912980645164</v>
      </c>
    </row>
    <row r="12" spans="1:10" ht="44.25" customHeight="1">
      <c r="A12" s="5">
        <v>6</v>
      </c>
      <c r="B12" s="27" t="s">
        <v>28</v>
      </c>
      <c r="C12" s="19">
        <v>18.17</v>
      </c>
      <c r="D12" s="19">
        <f t="shared" si="0"/>
        <v>5295.070608879729</v>
      </c>
      <c r="E12" s="19">
        <v>0</v>
      </c>
      <c r="F12" s="19">
        <v>0</v>
      </c>
      <c r="G12" s="19">
        <f t="shared" si="2"/>
        <v>18.17</v>
      </c>
      <c r="H12" s="19">
        <f t="shared" si="3"/>
        <v>5883.411787644143</v>
      </c>
      <c r="I12" s="40">
        <f t="shared" si="1"/>
        <v>5883.41</v>
      </c>
      <c r="J12" s="40">
        <f t="shared" si="4"/>
        <v>1645.8365006451613</v>
      </c>
    </row>
    <row r="13" spans="1:10" ht="54.75" customHeight="1">
      <c r="A13" s="5">
        <v>7</v>
      </c>
      <c r="B13" s="34" t="s">
        <v>29</v>
      </c>
      <c r="C13" s="19">
        <v>11.43</v>
      </c>
      <c r="D13" s="19">
        <f t="shared" si="0"/>
        <v>3330.911230572113</v>
      </c>
      <c r="E13" s="19">
        <v>0</v>
      </c>
      <c r="F13" s="19">
        <v>0</v>
      </c>
      <c r="G13" s="19">
        <f t="shared" si="2"/>
        <v>11.43</v>
      </c>
      <c r="H13" s="19">
        <f t="shared" si="3"/>
        <v>3701.0124784134587</v>
      </c>
      <c r="I13" s="40">
        <f t="shared" si="1"/>
        <v>3701.01</v>
      </c>
      <c r="J13" s="40">
        <f t="shared" si="4"/>
        <v>1035.3277006451615</v>
      </c>
    </row>
    <row r="14" spans="1:10" ht="45" customHeight="1">
      <c r="A14" s="5">
        <v>8</v>
      </c>
      <c r="B14" s="25" t="s">
        <v>12</v>
      </c>
      <c r="C14" s="19">
        <v>17.93</v>
      </c>
      <c r="D14" s="19">
        <f t="shared" si="0"/>
        <v>5225.130215586875</v>
      </c>
      <c r="E14" s="19">
        <v>0</v>
      </c>
      <c r="F14" s="19">
        <v>0</v>
      </c>
      <c r="G14" s="19">
        <f t="shared" si="2"/>
        <v>17.93</v>
      </c>
      <c r="H14" s="19">
        <f t="shared" si="3"/>
        <v>5805.700239540973</v>
      </c>
      <c r="I14" s="40">
        <f t="shared" si="1"/>
        <v>5805.7</v>
      </c>
      <c r="J14" s="40">
        <f t="shared" si="4"/>
        <v>1624.09775483871</v>
      </c>
    </row>
    <row r="15" spans="1:10" ht="39.75" customHeight="1">
      <c r="A15" s="17"/>
      <c r="B15" s="6" t="s">
        <v>5</v>
      </c>
      <c r="C15" s="20">
        <f>SUM(C7:C14)</f>
        <v>179.51</v>
      </c>
      <c r="D15" s="20">
        <f>SUM(D7:D14)</f>
        <v>52312.50000000001</v>
      </c>
      <c r="E15" s="20">
        <f>SUM(E7:E14)</f>
        <v>0</v>
      </c>
      <c r="F15" s="20">
        <f>F17</f>
        <v>5812.5</v>
      </c>
      <c r="G15" s="21">
        <f>SUM(G7:G14)</f>
        <v>179.51</v>
      </c>
      <c r="H15" s="20">
        <f>SUM(H7:H14)</f>
        <v>58125.00000000001</v>
      </c>
      <c r="I15" s="41">
        <f>SUM(I7:I14)</f>
        <v>58124.99999999999</v>
      </c>
      <c r="J15" s="41">
        <f>SUM(J7:J14)</f>
        <v>16260.000000000004</v>
      </c>
    </row>
    <row r="16" spans="1:10" ht="69.75" customHeight="1">
      <c r="A16" s="18"/>
      <c r="B16" s="22" t="s">
        <v>13</v>
      </c>
      <c r="C16" s="8">
        <f>C15</f>
        <v>179.51</v>
      </c>
      <c r="D16" s="14"/>
      <c r="E16" s="28" t="s">
        <v>17</v>
      </c>
      <c r="F16" s="7">
        <f>E15</f>
        <v>0</v>
      </c>
      <c r="G16" s="23"/>
      <c r="H16" s="24" t="s">
        <v>20</v>
      </c>
      <c r="I16" s="31">
        <f>C16+F16</f>
        <v>179.51</v>
      </c>
      <c r="J16" s="16">
        <v>16260</v>
      </c>
    </row>
    <row r="17" spans="1:9" ht="52.5" customHeight="1">
      <c r="A17" s="18"/>
      <c r="B17" s="22" t="s">
        <v>15</v>
      </c>
      <c r="C17" s="8">
        <f>0.9*58125</f>
        <v>52312.5</v>
      </c>
      <c r="D17" s="14"/>
      <c r="E17" s="28" t="s">
        <v>18</v>
      </c>
      <c r="F17" s="7">
        <f>0.1*58125</f>
        <v>5812.5</v>
      </c>
      <c r="G17" s="23"/>
      <c r="H17" s="24" t="s">
        <v>21</v>
      </c>
      <c r="I17" s="31">
        <f>C17+F17</f>
        <v>58125</v>
      </c>
    </row>
    <row r="18" spans="1:9" ht="63.75" customHeight="1">
      <c r="A18" s="18"/>
      <c r="B18" s="22" t="s">
        <v>16</v>
      </c>
      <c r="C18" s="8">
        <f>C17/C16</f>
        <v>291.4183053868865</v>
      </c>
      <c r="D18" s="14"/>
      <c r="E18" s="28" t="s">
        <v>19</v>
      </c>
      <c r="F18" s="7">
        <f>0</f>
        <v>0</v>
      </c>
      <c r="G18" s="23"/>
      <c r="H18" s="24" t="s">
        <v>22</v>
      </c>
      <c r="I18" s="31">
        <f>I17/I16</f>
        <v>323.7981170965406</v>
      </c>
    </row>
    <row r="19" spans="1:9" ht="19.5">
      <c r="A19" s="18"/>
      <c r="B19" s="13"/>
      <c r="C19" s="14"/>
      <c r="D19" s="14"/>
      <c r="E19" s="14"/>
      <c r="F19" s="14"/>
      <c r="G19" s="12"/>
      <c r="H19" s="14"/>
      <c r="I19" s="12"/>
    </row>
    <row r="20" spans="1:9" ht="19.5">
      <c r="A20" s="18"/>
      <c r="B20" s="13"/>
      <c r="C20" s="14"/>
      <c r="D20" s="14"/>
      <c r="E20" s="14"/>
      <c r="F20" s="14"/>
      <c r="G20" s="12"/>
      <c r="H20" s="14"/>
      <c r="I20" s="12"/>
    </row>
    <row r="21" ht="19.5" customHeight="1">
      <c r="B21" s="11"/>
    </row>
    <row r="22" ht="15.75">
      <c r="B22" s="11"/>
    </row>
    <row r="23" spans="2:5" ht="18.75">
      <c r="B23" s="11"/>
      <c r="C23" s="9"/>
      <c r="D23" s="15"/>
      <c r="E23" s="15"/>
    </row>
    <row r="24" spans="2:5" ht="18.75">
      <c r="B24" s="11"/>
      <c r="C24" s="9"/>
      <c r="D24" s="15"/>
      <c r="E24" s="15"/>
    </row>
    <row r="25" spans="3:5" ht="18.75">
      <c r="C25" s="9"/>
      <c r="D25" s="15"/>
      <c r="E25" s="15"/>
    </row>
    <row r="26" spans="8:9" ht="18.75">
      <c r="H26" s="4"/>
      <c r="I26" s="32"/>
    </row>
    <row r="27" ht="18.75">
      <c r="H27" s="4"/>
    </row>
    <row r="28" spans="8:9" ht="18.75">
      <c r="H28" s="4"/>
      <c r="I28" s="33"/>
    </row>
    <row r="45" ht="12.75">
      <c r="D45" s="3"/>
    </row>
    <row r="46" ht="12.75">
      <c r="D46" s="3"/>
    </row>
    <row r="49" ht="12.75">
      <c r="D49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2021-07-30T07:15:32Z</cp:lastPrinted>
  <dcterms:created xsi:type="dcterms:W3CDTF">2004-01-09T07:03:24Z</dcterms:created>
  <dcterms:modified xsi:type="dcterms:W3CDTF">2021-07-31T13:35:41Z</dcterms:modified>
  <cp:category/>
  <cp:version/>
  <cp:contentType/>
  <cp:contentStatus/>
</cp:coreProperties>
</file>